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" yWindow="300" windowWidth="13608" windowHeight="12504" activeTab="0"/>
  </bookViews>
  <sheets>
    <sheet name="2017" sheetId="1" r:id="rId1"/>
  </sheets>
  <definedNames>
    <definedName name="_xlnm.Print_Titles" localSheetId="0">'2017'!$10:$11</definedName>
    <definedName name="_xlnm.Print_Area" localSheetId="0">'2017'!$A$1:$C$109</definedName>
  </definedNames>
  <calcPr fullCalcOnLoad="1"/>
</workbook>
</file>

<file path=xl/sharedStrings.xml><?xml version="1.0" encoding="utf-8"?>
<sst xmlns="http://schemas.openxmlformats.org/spreadsheetml/2006/main" count="203" uniqueCount="171">
  <si>
    <t>тыс.руб.</t>
  </si>
  <si>
    <t>Сумма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</si>
  <si>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</si>
  <si>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</si>
  <si>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</si>
  <si>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</si>
  <si>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</si>
  <si>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</si>
  <si>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Налоговые и неналоговые доходы</t>
  </si>
  <si>
    <t>Наименование</t>
  </si>
  <si>
    <t>Код дохода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</si>
  <si>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</si>
  <si>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</si>
  <si>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</si>
  <si>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</si>
  <si>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</si>
  <si>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</si>
  <si>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</si>
  <si>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Субвенции всего:</t>
  </si>
  <si>
    <t xml:space="preserve"> Субсидии всего:</t>
  </si>
  <si>
    <t>Таблица 1</t>
  </si>
  <si>
    <t>к решению Совета</t>
  </si>
  <si>
    <t xml:space="preserve">Елабужского муниципального района </t>
  </si>
  <si>
    <t>Безвозмездные поступления</t>
  </si>
  <si>
    <t>Субсидии Бюджету района из бюджета Республики Татарстан</t>
  </si>
  <si>
    <t>809 200 00000 00 0000 000</t>
  </si>
  <si>
    <t xml:space="preserve">Субвенции на реализацию государственных полномочий по расчету и предоставлению дотаций поселениям из РФФП поселений </t>
  </si>
  <si>
    <t>809 202 04025 05 0000 151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</si>
  <si>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</si>
  <si>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803 1 11 05035 05 0000 120</t>
  </si>
  <si>
    <t>000 1 00 00000 00 0000 000</t>
  </si>
  <si>
    <t>182 1 01 00000 00 0000 000</t>
  </si>
  <si>
    <t>182 1 01 02000 01 0000 110</t>
  </si>
  <si>
    <t>182 1 05 00000 00 0000 000</t>
  </si>
  <si>
    <t>182 1 05 01000 00 0000 110</t>
  </si>
  <si>
    <t>000 1 08 00000 00 0000 000</t>
  </si>
  <si>
    <t>182 1 08 03010 01 0000 110</t>
  </si>
  <si>
    <t>000 1 11 00000 00 0000 000</t>
  </si>
  <si>
    <t>000 1 12 00000 00 0000 000</t>
  </si>
  <si>
    <t>000 1 14 00000 00 0000 000</t>
  </si>
  <si>
    <t>000 1 16 00000 00 0000 000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</si>
  <si>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</si>
  <si>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</si>
  <si>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</si>
  <si>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803 1 11 05013 10 0000 120</t>
  </si>
  <si>
    <t>803 1 14 02053 05 0000 410</t>
  </si>
  <si>
    <t xml:space="preserve">Субсидии на выравнивание бюджетной обеспеченности и предоставление иных межбюджетных трансфертов поселений, входящих в состав муниципального района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</si>
  <si>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</si>
  <si>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000 1 16 08000 01 0000 140</t>
  </si>
  <si>
    <t xml:space="preserve">Субвенции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осуществлению первичного воинского учета на территориях, на которых отсутствуют военные комиссариаты 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</si>
  <si>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</si>
  <si>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</si>
  <si>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реализацию государственных полномочий по образованию и организации деятельности комиссий по делам несовершеннолетних и защите их прав </t>
  </si>
  <si>
    <t>Субвенции на реализацию государственных полномочий по образованию и организации деятельности административных комиссий</t>
  </si>
  <si>
    <t xml:space="preserve">Субвенции на реализацию государственных полномочий в области государственной молодежной политики </t>
  </si>
  <si>
    <t xml:space="preserve">Субвенции на реализацию государственных полномочий в области образования </t>
  </si>
  <si>
    <t>Субвенции на реализацию государственных полномочий по методическому и информационно - технологическому обеспечению образовательной деятельности</t>
  </si>
  <si>
    <t xml:space="preserve">Субвенции на реализацию государственных полномочий в области архивного дела </t>
  </si>
  <si>
    <t xml:space="preserve">Субвенции на реализацию государственных полномочий по организации и осуществлению деятельности по опеке и попечительству </t>
  </si>
  <si>
    <t>Субвенции на реализацию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</si>
  <si>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Субвенции на реализацию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</si>
  <si>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Субвенция на реализацию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</si>
  <si>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 xml:space="preserve">Субвенция на отлов, содержание и регулирование численности безнадзорных животных </t>
  </si>
  <si>
    <t>Налоги на товары (работы, услуги), реализуемые на территории Российской Федерации</t>
  </si>
  <si>
    <t>100 1 03 00000 00 0000 000</t>
  </si>
  <si>
    <t>Налог, взимаемый в связи с применением патентной системы налогообложения</t>
  </si>
  <si>
    <t>182 1 05 04000 02 0000 110</t>
  </si>
  <si>
    <t>Государственная пошлина за выдачу разрешения на установку рекламной конструкции</t>
  </si>
  <si>
    <t>809 1 08 07150 01 0000 110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</si>
  <si>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</si>
  <si>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803 1 11 07015 05 0000 120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</si>
  <si>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</si>
  <si>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</si>
  <si>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</si>
  <si>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</si>
  <si>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</si>
  <si>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</si>
  <si>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 получателями средств бюджетов муниципальных районов</t>
  </si>
  <si>
    <t>809 1 13 01995 05 0000 130</t>
  </si>
  <si>
    <t>182 1 16 03010 01 6000 140</t>
  </si>
  <si>
    <t>182 1 16 03030 01 6000 140</t>
  </si>
  <si>
    <t>182 1 16 06000 01 6000 140</t>
  </si>
  <si>
    <t>048 1 16 25020 01 6000 140</t>
  </si>
  <si>
    <t>141 1 16 28000 01 6000 140</t>
  </si>
  <si>
    <t>161 1 16 33050 05 6000 140</t>
  </si>
  <si>
    <t>Субсидии на организацию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общеобразовательных программам в муниципальных образовательных организациях,  организацию предоставления дополнительного образования детей в муниципальных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организациях, а также на организацию отдыха детей в каникулярное время</t>
  </si>
  <si>
    <t>Субвенции на реализацию государственных полномочий по государственной регистрации актов гражданского состояния</t>
  </si>
  <si>
    <t>Приложение № 2</t>
  </si>
  <si>
    <t>188 1 16 21050 05 6000 140</t>
  </si>
  <si>
    <t>000 1 16 25060 01 6000 140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</si>
  <si>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</si>
  <si>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</si>
  <si>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</si>
  <si>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182 1 05 02000 02 0000 110</t>
  </si>
  <si>
    <t>182 1 05 03000 01 0000 110</t>
  </si>
  <si>
    <t>803 1 11 05013 13 0000 120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</si>
  <si>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</si>
  <si>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</si>
  <si>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</si>
  <si>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803 1 14 06013 13 0000 430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</si>
  <si>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</si>
  <si>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</si>
  <si>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</si>
  <si>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</si>
  <si>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</si>
  <si>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100 1 03 02250 01 0000 110</t>
  </si>
  <si>
    <t>100 1 03 02260 01 0000 110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</si>
  <si>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</si>
  <si>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</si>
  <si>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Объемы прогнозируемых доходов Бюджета района на 2017 год</t>
  </si>
  <si>
    <t>Субвенция по составлению списков кандидатов в присяжные заседатели федеральных судов общей юрисдикции в РФ)</t>
  </si>
  <si>
    <t>Субвенция на реализацию госполномочий по  распоряжению земельными участками, госсобственность на которых не разрешена</t>
  </si>
  <si>
    <t>Субвенции бюджетам на реализацию государственных полномочий в области долевого стр-ва многоквартирных домов (приложение №24)</t>
  </si>
  <si>
    <t>ВСЕГО ДОХОДОВ</t>
  </si>
  <si>
    <t>Субвенция на реализацию полномочий по сбору информаций от поселений ,входящих в МР,необходимой для ведения регистра муниципальных нормативных правовых актов РТ</t>
  </si>
  <si>
    <t>Межбюджетные трансферты всего: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</si>
  <si>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</si>
  <si>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</t>
  </si>
  <si>
    <t xml:space="preserve">Межбюджетные трансферты на комплектование книжных фондов библиотек </t>
  </si>
  <si>
    <t>Налоги, сборы и регулярные платежи за пользование природными ресурсами</t>
  </si>
  <si>
    <t>000 1 07 00000 00 0000 000</t>
  </si>
  <si>
    <t>Налог на добычу общераспространенных полезных ископаемых</t>
  </si>
  <si>
    <t>182 1 07 01020 01 0000 110</t>
  </si>
  <si>
    <t>Доходы от сдачи в аренду имущества, составляющего казну муниципальных районов (за исключением земельных участков)</t>
  </si>
  <si>
    <t>803 1 11 05075 05 0000 120</t>
  </si>
  <si>
    <t>048 1 12 01010 01 6000 120</t>
  </si>
  <si>
    <t>048 1 12 01020 01 6000 120</t>
  </si>
  <si>
    <t>048 1 12 01030 01 6000 120</t>
  </si>
  <si>
    <t>048 1 12 01040 01 6000 120</t>
  </si>
  <si>
    <t>048 1 12 01070 01 6000 120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</si>
  <si>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</si>
  <si>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803 1 14 06013 10 0000 430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</si>
  <si>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125,126,128,129,129.1,132,133,134,135,135.1 НК РФ, а также штрафы, взыскание которых осуществляется на основании ранее действовавшей статьи 117 НК РФ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</si>
  <si>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</si>
  <si>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табачной продукции</t>
  </si>
  <si>
    <t>Денежные взыскания (штрафы) и иные суммы, взыскиваемые с лиц, виновных в совершении преступлений</t>
  </si>
  <si>
    <t>Денежные взыскания (штрафы) за нарушение законодательства об особо охраняемых природных территориях</t>
  </si>
  <si>
    <t>000 1 16 43000 01 6000 140</t>
  </si>
  <si>
    <t>809 202 35930 05 0000 151</t>
  </si>
  <si>
    <t xml:space="preserve">809 202 35118 05 0000 151
</t>
  </si>
  <si>
    <t xml:space="preserve">809 202 30024 05 0000 151
</t>
  </si>
  <si>
    <t>809 202 40014 05 0000 151</t>
  </si>
  <si>
    <t>809 202 49999 05 0000 151</t>
  </si>
  <si>
    <t>809 202 29999 05 0000 151</t>
  </si>
  <si>
    <t>809 202 20000 00 0000 151</t>
  </si>
  <si>
    <t>809 202 30000 00 0000 151</t>
  </si>
  <si>
    <t>809 202 40000 00 0000 151</t>
  </si>
  <si>
    <t>Прочие доходы от компенсации затрат бюджетов муниципальных районов</t>
  </si>
  <si>
    <t>809 1 13 02995 05 0000 130</t>
  </si>
  <si>
    <t>(в части вносимых изменений)</t>
  </si>
  <si>
    <t>Субсидии на финансовое обеспечение выполнения муниципального задания вновь открытыми муниципальными образовательными организациями - "Мурзихинский детский сад" (РКМ РТ №222-р от 11.02.2017 г.)</t>
  </si>
  <si>
    <t>Субсидии на 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</si>
  <si>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Субсидии на мероприятия по организации отдыха, оздоровления, занятости детей и молодежи (ПКМ РТ от 31.12.2016 г. №1085)</t>
  </si>
  <si>
    <t>Субсидии на выплаты стимулирующей надбавки педагогическим работникам-молодым специалистам в области культуры</t>
  </si>
  <si>
    <t>Субсидии на выплаты стимулирующей надбавки педагогическим работникам-молодым специалистам в области молодежной политики</t>
  </si>
  <si>
    <t>Субсидии на выплаты стимулирующей надбавки педагогическим работникам-молодым специалистам в области образования</t>
  </si>
  <si>
    <t>Субсидия на развитие хоккея в Елабужском муниципальном районе (МБДОУ "ДЮСШ №1")</t>
  </si>
  <si>
    <t>809 202  29999 05 0000 151</t>
  </si>
  <si>
    <t>809 202 45160 05 0000 151</t>
  </si>
  <si>
    <t>Субсидии на финансирование работ по корректировке проектно-сметной документации по объекту "Берегоукрепление р. Кама, устья р. Тойма Куйбышевского водохранилища в г.Елабуга Республики Татарстан, 2-ая очередь" (РКМ РТ №74-р от 19.01.2017 г.)</t>
  </si>
  <si>
    <t>Субсидия для осуществления компенсационных выплат руководителям территориальных общественных самоуправлений (РКМ РТ №436-р от 14.03.2017 г.)</t>
  </si>
  <si>
    <t>Субсидия на  оплату услуг по открытию и обслуживанию депозитных счетов нотариуса в целях исполнения судебных решений в рамках реализации Республиканской адресной программы по переселению граждан из аварийного жилищного фонда (РКМ РТ №454-р от 16.03.2017 г.)</t>
  </si>
  <si>
    <t>Прочие безвозмездные поступления</t>
  </si>
  <si>
    <t>809 207 05030 05 0000 180</t>
  </si>
  <si>
    <t>За лучшее оформление центральной новогодней елки в муниципальных районах (г.Елабуга)</t>
  </si>
  <si>
    <t>Субсидии на содержание объектов благоустройства, расположенных в историческом центре г. Елабуга (РКМ РТ №603-р от 31.03.2017 г.)</t>
  </si>
  <si>
    <t>Субсидии на возмещение командировочных расходов для участия в делегации Республики Татарстан во главе с Президентом Республики Татарстан Р.Н. Миннихановым в Тяньцзиньскую зону экономического и технического развития (КНР) (РКМ РТ №349-р от 01.03.2017 г.)</t>
  </si>
  <si>
    <t>Субсидия на материальное поощрение глав муниципальных районов, руководителей исполнительных комитетов, глав сельских поселений по итогам работы за IV квартал 2016 года и I квартал 2017 года (РКМ РТ №781-р от 21.04.2017 г.)</t>
  </si>
  <si>
    <t>Субсидия на реализацию проекта по изучению родных языков (РКМ РТ №799-р от 24.04.2017 г.)</t>
  </si>
  <si>
    <t>Иные межбюджетные трансферты на осуществление ежемесячных выплат в виде стипендии студентам образовательных организаций высшего образования, расположенных на территории Республики Татарстан, обучающихся по образовательным программам высшего образования, предусматривающим педагогический вид деятельности, с января по июнь 2017 года (РКМ РТ №717-р от 14.04.2017 г.)</t>
  </si>
  <si>
    <t>от "12" мая 2017 г.  №163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</si>
</sst>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wrapText="1"/>
    </xf>
    <xf numFmtId="0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justify" vertical="top" wrapText="1"/>
    </xf>
    <xf numFmtId="0" fontId="5" fillId="33" borderId="10" xfId="53" applyFont="1" applyFill="1" applyBorder="1" applyAlignment="1">
      <alignment vertical="top"/>
      <protection/>
    </xf>
    <xf numFmtId="0" fontId="5" fillId="0" borderId="10" xfId="53" applyFont="1" applyFill="1" applyBorder="1" applyAlignment="1">
      <alignment horizontal="justify" vertical="top" wrapText="1"/>
      <protection/>
    </xf>
    <xf numFmtId="0" fontId="4" fillId="0" borderId="10" xfId="53" applyFont="1" applyBorder="1" applyAlignment="1">
      <alignment horizontal="justify" vertical="center" wrapText="1"/>
      <protection/>
    </xf>
    <xf numFmtId="0" fontId="4" fillId="0" borderId="10" xfId="53" applyFont="1" applyFill="1" applyBorder="1" applyAlignment="1">
      <alignment horizontal="justify" vertical="center" wrapText="1"/>
      <protection/>
    </xf>
    <xf numFmtId="0" fontId="4" fillId="0" borderId="10" xfId="53" applyFont="1" applyBorder="1" applyAlignment="1">
      <alignment horizontal="justify" vertical="top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3" borderId="10" xfId="53" applyFont="1" applyFill="1" applyBorder="1" applyAlignment="1">
      <alignment horizontal="justify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/>
    </xf>
    <xf numFmtId="173" fontId="5" fillId="34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173" fontId="7" fillId="33" borderId="12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173" fontId="5" fillId="33" borderId="12" xfId="53" applyNumberFormat="1" applyFont="1" applyFill="1" applyBorder="1" applyAlignment="1">
      <alignment horizontal="center" vertical="center"/>
      <protection/>
    </xf>
    <xf numFmtId="173" fontId="5" fillId="0" borderId="12" xfId="53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173" fontId="4" fillId="0" borderId="12" xfId="53" applyNumberFormat="1" applyFont="1" applyFill="1" applyBorder="1" applyAlignment="1">
      <alignment horizontal="center" vertical="center"/>
      <protection/>
    </xf>
    <xf numFmtId="49" fontId="5" fillId="33" borderId="11" xfId="0" applyNumberFormat="1" applyFont="1" applyFill="1" applyBorder="1" applyAlignment="1">
      <alignment horizontal="center" vertical="center" wrapText="1"/>
    </xf>
    <xf numFmtId="4" fontId="4" fillId="0" borderId="12" xfId="53" applyNumberFormat="1" applyFont="1" applyFill="1" applyBorder="1" applyAlignment="1">
      <alignment horizontal="center" vertical="center"/>
      <protection/>
    </xf>
    <xf numFmtId="0" fontId="4" fillId="0" borderId="13" xfId="53" applyFont="1" applyBorder="1" applyAlignment="1">
      <alignment horizontal="justify" vertical="center" wrapText="1"/>
      <protection/>
    </xf>
    <xf numFmtId="173" fontId="10" fillId="0" borderId="14" xfId="53" applyNumberFormat="1" applyFont="1" applyFill="1" applyBorder="1" applyAlignment="1">
      <alignment horizontal="center" vertical="center"/>
      <protection/>
    </xf>
    <xf numFmtId="0" fontId="11" fillId="33" borderId="15" xfId="53" applyFont="1" applyFill="1" applyBorder="1" applyAlignment="1">
      <alignment vertical="center"/>
      <protection/>
    </xf>
    <xf numFmtId="173" fontId="7" fillId="33" borderId="16" xfId="53" applyNumberFormat="1" applyFont="1" applyFill="1" applyBorder="1" applyAlignment="1">
      <alignment horizontal="center" vertical="center"/>
      <protection/>
    </xf>
    <xf numFmtId="173" fontId="5" fillId="33" borderId="17" xfId="53" applyNumberFormat="1" applyFont="1" applyFill="1" applyBorder="1" applyAlignment="1">
      <alignment horizontal="center" vertical="center"/>
      <protection/>
    </xf>
    <xf numFmtId="173" fontId="0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justify" vertical="center" wrapText="1"/>
    </xf>
    <xf numFmtId="0" fontId="47" fillId="0" borderId="0" xfId="0" applyFont="1" applyFill="1" applyAlignment="1">
      <alignment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9" xfId="53" applyFont="1" applyFill="1" applyBorder="1" applyAlignment="1">
      <alignment horizontal="justify" vertical="center" wrapText="1"/>
      <protection/>
    </xf>
    <xf numFmtId="173" fontId="4" fillId="0" borderId="20" xfId="53" applyNumberFormat="1" applyFont="1" applyFill="1" applyBorder="1" applyAlignment="1">
      <alignment horizontal="center" vertical="center"/>
      <protection/>
    </xf>
    <xf numFmtId="0" fontId="4" fillId="35" borderId="11" xfId="0" applyFont="1" applyFill="1" applyBorder="1" applyAlignment="1">
      <alignment wrapText="1"/>
    </xf>
    <xf numFmtId="0" fontId="4" fillId="0" borderId="11" xfId="53" applyFont="1" applyFill="1" applyBorder="1" applyAlignment="1">
      <alignment horizontal="justify" vertical="center" wrapText="1"/>
      <protection/>
    </xf>
    <xf numFmtId="173" fontId="4" fillId="0" borderId="11" xfId="53" applyNumberFormat="1" applyFont="1" applyFill="1" applyBorder="1" applyAlignment="1">
      <alignment horizontal="center" vertical="center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1"/>
  <sheetViews>
    <sheetView tabSelected="1" view="pageBreakPreview" zoomScaleNormal="90" zoomScaleSheetLayoutView="100" zoomScalePageLayoutView="0" workbookViewId="0" topLeftCell="A1">
      <selection activeCell="B4" sqref="B4:C4"/>
    </sheetView>
  </sheetViews>
  <sheetFormatPr defaultColWidth="9.125" defaultRowHeight="12.75"/>
  <cols>
    <col min="1" max="1" width="60.50390625" style="1" customWidth="1"/>
    <col min="2" max="2" width="29.50390625" style="4" customWidth="1"/>
    <col min="3" max="3" width="17.875" style="9" customWidth="1"/>
    <col min="4" max="16384" width="9.125" style="2" customWidth="1"/>
  </cols>
  <sheetData>
    <row r="1" spans="2:3" ht="15.75" customHeight="1">
      <c r="B1" s="58" t="s">
        <v>87</v>
      </c>
      <c r="C1" s="58"/>
    </row>
    <row r="2" spans="2:3" ht="15">
      <c r="B2" s="59" t="s">
        <v>21</v>
      </c>
      <c r="C2" s="59"/>
    </row>
    <row r="3" spans="2:3" ht="15">
      <c r="B3" s="59" t="s">
        <v>22</v>
      </c>
      <c r="C3" s="59"/>
    </row>
    <row r="4" spans="2:3" ht="15">
      <c r="B4" s="59" t="s">
        <v>170</v>
      </c>
      <c r="C4" s="59"/>
    </row>
    <row r="5" spans="2:3" ht="15">
      <c r="B5" s="8"/>
      <c r="C5" s="8"/>
    </row>
    <row r="6" ht="15">
      <c r="C6" s="5" t="s">
        <v>20</v>
      </c>
    </row>
    <row r="7" spans="1:3" ht="22.5" customHeight="1">
      <c r="A7" s="60" t="s">
        <v>109</v>
      </c>
      <c r="B7" s="60"/>
      <c r="C7" s="60"/>
    </row>
    <row r="8" spans="1:3" ht="22.5" customHeight="1">
      <c r="A8" s="60" t="s">
        <v>149</v>
      </c>
      <c r="B8" s="60"/>
      <c r="C8" s="60"/>
    </row>
    <row r="9" spans="1:3" ht="12" customHeight="1" thickBot="1">
      <c r="A9" s="6"/>
      <c r="B9" s="7"/>
      <c r="C9" s="5" t="s">
        <v>0</v>
      </c>
    </row>
    <row r="10" spans="1:3" ht="3.75" customHeight="1">
      <c r="A10" s="56" t="s">
        <v>9</v>
      </c>
      <c r="B10" s="54" t="s">
        <v>10</v>
      </c>
      <c r="C10" s="52" t="s">
        <v>1</v>
      </c>
    </row>
    <row r="11" spans="1:3" ht="21.75" customHeight="1">
      <c r="A11" s="57"/>
      <c r="B11" s="55"/>
      <c r="C11" s="53"/>
    </row>
    <row r="12" spans="1:3" ht="19.5" customHeight="1">
      <c r="A12" s="18" t="s">
        <v>8</v>
      </c>
      <c r="B12" s="23" t="s">
        <v>30</v>
      </c>
      <c r="C12" s="24">
        <f>C13+C15+C20+C27+C30+C36+C42+C45+C49+C25</f>
        <v>640702.5542</v>
      </c>
    </row>
    <row r="13" spans="1:3" ht="18" customHeight="1" hidden="1">
      <c r="A13" s="10" t="s">
        <v>11</v>
      </c>
      <c r="B13" s="25" t="s">
        <v>31</v>
      </c>
      <c r="C13" s="26">
        <f>C14</f>
        <v>493590.3</v>
      </c>
    </row>
    <row r="14" spans="1:3" ht="17.25" customHeight="1" hidden="1">
      <c r="A14" s="10" t="s">
        <v>12</v>
      </c>
      <c r="B14" s="25" t="s">
        <v>32</v>
      </c>
      <c r="C14" s="27">
        <v>493590.3</v>
      </c>
    </row>
    <row r="15" spans="1:3" ht="30" customHeight="1" hidden="1">
      <c r="A15" s="10" t="s">
        <v>63</v>
      </c>
      <c r="B15" s="25" t="s">
        <v>64</v>
      </c>
      <c r="C15" s="26">
        <f>SUM(C16:C19)</f>
        <v>19800</v>
      </c>
    </row>
    <row r="16" spans="1:3" ht="78" hidden="1">
      <c r="A16" s="20" t="s">
        <v>102</v>
      </c>
      <c r="B16" s="28" t="s">
        <v>101</v>
      </c>
      <c r="C16" s="27">
        <v>6500</v>
      </c>
    </row>
    <row r="17" spans="1:3" ht="98.25" customHeight="1" hidden="1">
      <c r="A17" s="20" t="s">
        <v>103</v>
      </c>
      <c r="B17" s="28" t="s">
        <v>104</v>
      </c>
      <c r="C17" s="27">
        <v>100</v>
      </c>
    </row>
    <row r="18" spans="1:3" ht="81" customHeight="1" hidden="1">
      <c r="A18" s="20" t="s">
        <v>107</v>
      </c>
      <c r="B18" s="28" t="s">
        <v>105</v>
      </c>
      <c r="C18" s="27">
        <v>13200</v>
      </c>
    </row>
    <row r="19" spans="1:3" ht="87" customHeight="1" hidden="1">
      <c r="A19" s="11" t="s">
        <v>108</v>
      </c>
      <c r="B19" s="28" t="s">
        <v>106</v>
      </c>
      <c r="C19" s="27">
        <v>0</v>
      </c>
    </row>
    <row r="20" spans="1:3" ht="18" customHeight="1" hidden="1">
      <c r="A20" s="10" t="s">
        <v>13</v>
      </c>
      <c r="B20" s="25" t="s">
        <v>33</v>
      </c>
      <c r="C20" s="26">
        <f>SUM(C21:C24)</f>
        <v>64785</v>
      </c>
    </row>
    <row r="21" spans="1:3" ht="33" customHeight="1" hidden="1">
      <c r="A21" s="20" t="s">
        <v>14</v>
      </c>
      <c r="B21" s="28" t="s">
        <v>34</v>
      </c>
      <c r="C21" s="27">
        <v>20500</v>
      </c>
    </row>
    <row r="22" spans="1:3" ht="33.75" customHeight="1" hidden="1">
      <c r="A22" s="20" t="s">
        <v>15</v>
      </c>
      <c r="B22" s="28" t="s">
        <v>93</v>
      </c>
      <c r="C22" s="27">
        <v>43000</v>
      </c>
    </row>
    <row r="23" spans="1:3" ht="21" customHeight="1" hidden="1">
      <c r="A23" s="20" t="s">
        <v>16</v>
      </c>
      <c r="B23" s="28" t="s">
        <v>94</v>
      </c>
      <c r="C23" s="27">
        <v>897</v>
      </c>
    </row>
    <row r="24" spans="1:3" ht="35.25" customHeight="1" hidden="1">
      <c r="A24" s="20" t="s">
        <v>65</v>
      </c>
      <c r="B24" s="28" t="s">
        <v>66</v>
      </c>
      <c r="C24" s="27">
        <v>388</v>
      </c>
    </row>
    <row r="25" spans="1:3" ht="35.25" customHeight="1" hidden="1">
      <c r="A25" s="21" t="s">
        <v>119</v>
      </c>
      <c r="B25" s="25" t="s">
        <v>120</v>
      </c>
      <c r="C25" s="26">
        <f>C26</f>
        <v>450</v>
      </c>
    </row>
    <row r="26" spans="1:3" ht="35.25" customHeight="1" hidden="1">
      <c r="A26" s="20" t="s">
        <v>121</v>
      </c>
      <c r="B26" s="28" t="s">
        <v>122</v>
      </c>
      <c r="C26" s="27">
        <v>450</v>
      </c>
    </row>
    <row r="27" spans="1:3" ht="19.5" customHeight="1" hidden="1">
      <c r="A27" s="10" t="s">
        <v>17</v>
      </c>
      <c r="B27" s="25" t="s">
        <v>35</v>
      </c>
      <c r="C27" s="26">
        <f>SUM(C28:C29)</f>
        <v>8279</v>
      </c>
    </row>
    <row r="28" spans="1:3" ht="46.5" customHeight="1" hidden="1">
      <c r="A28" s="20" t="s">
        <v>28</v>
      </c>
      <c r="B28" s="28" t="s">
        <v>36</v>
      </c>
      <c r="C28" s="27">
        <v>8250</v>
      </c>
    </row>
    <row r="29" spans="1:3" ht="32.25" customHeight="1" hidden="1">
      <c r="A29" s="20" t="s">
        <v>67</v>
      </c>
      <c r="B29" s="28" t="s">
        <v>68</v>
      </c>
      <c r="C29" s="27">
        <v>29</v>
      </c>
    </row>
    <row r="30" spans="1:3" ht="35.25" customHeight="1" hidden="1">
      <c r="A30" s="21" t="s">
        <v>5</v>
      </c>
      <c r="B30" s="25" t="s">
        <v>37</v>
      </c>
      <c r="C30" s="26">
        <f>SUM(C31:C35)</f>
        <v>25182.4</v>
      </c>
    </row>
    <row r="31" spans="1:3" ht="96.75" customHeight="1" hidden="1">
      <c r="A31" s="20" t="s">
        <v>97</v>
      </c>
      <c r="B31" s="28" t="s">
        <v>44</v>
      </c>
      <c r="C31" s="27">
        <f>3192.8+12258</f>
        <v>15450.8</v>
      </c>
    </row>
    <row r="32" spans="1:3" ht="96.75" customHeight="1" hidden="1">
      <c r="A32" s="20" t="s">
        <v>96</v>
      </c>
      <c r="B32" s="28" t="s">
        <v>95</v>
      </c>
      <c r="C32" s="27">
        <v>7624.6</v>
      </c>
    </row>
    <row r="33" spans="1:3" ht="81.75" customHeight="1" hidden="1">
      <c r="A33" s="20" t="s">
        <v>47</v>
      </c>
      <c r="B33" s="28" t="s">
        <v>29</v>
      </c>
      <c r="C33" s="27">
        <v>900</v>
      </c>
    </row>
    <row r="34" spans="1:3" ht="46.5" hidden="1">
      <c r="A34" s="20" t="s">
        <v>123</v>
      </c>
      <c r="B34" s="28" t="s">
        <v>124</v>
      </c>
      <c r="C34" s="27">
        <v>1192</v>
      </c>
    </row>
    <row r="35" spans="1:3" ht="65.25" customHeight="1" hidden="1">
      <c r="A35" s="20" t="s">
        <v>69</v>
      </c>
      <c r="B35" s="28" t="s">
        <v>70</v>
      </c>
      <c r="C35" s="27">
        <v>15</v>
      </c>
    </row>
    <row r="36" spans="1:3" ht="19.5" customHeight="1" hidden="1">
      <c r="A36" s="21" t="s">
        <v>6</v>
      </c>
      <c r="B36" s="25" t="s">
        <v>38</v>
      </c>
      <c r="C36" s="26">
        <f>SUM(C37:C41)</f>
        <v>6767</v>
      </c>
    </row>
    <row r="37" spans="1:3" ht="33" customHeight="1" hidden="1">
      <c r="A37" s="20" t="s">
        <v>71</v>
      </c>
      <c r="B37" s="28" t="s">
        <v>125</v>
      </c>
      <c r="C37" s="27">
        <v>130</v>
      </c>
    </row>
    <row r="38" spans="1:3" ht="33.75" customHeight="1" hidden="1">
      <c r="A38" s="20" t="s">
        <v>72</v>
      </c>
      <c r="B38" s="28" t="s">
        <v>126</v>
      </c>
      <c r="C38" s="27">
        <v>4</v>
      </c>
    </row>
    <row r="39" spans="1:3" ht="16.5" customHeight="1" hidden="1">
      <c r="A39" s="20" t="s">
        <v>73</v>
      </c>
      <c r="B39" s="28" t="s">
        <v>127</v>
      </c>
      <c r="C39" s="27">
        <v>1050</v>
      </c>
    </row>
    <row r="40" spans="1:3" s="3" customFormat="1" ht="16.5" customHeight="1" hidden="1">
      <c r="A40" s="20" t="s">
        <v>74</v>
      </c>
      <c r="B40" s="28" t="s">
        <v>128</v>
      </c>
      <c r="C40" s="27">
        <v>5580</v>
      </c>
    </row>
    <row r="41" spans="1:3" s="3" customFormat="1" ht="47.25" customHeight="1" hidden="1">
      <c r="A41" s="20" t="s">
        <v>98</v>
      </c>
      <c r="B41" s="28" t="s">
        <v>129</v>
      </c>
      <c r="C41" s="27">
        <v>3</v>
      </c>
    </row>
    <row r="42" spans="1:3" s="3" customFormat="1" ht="33.75" customHeight="1">
      <c r="A42" s="10" t="s">
        <v>75</v>
      </c>
      <c r="B42" s="25" t="s">
        <v>76</v>
      </c>
      <c r="C42" s="26">
        <f>C43+C44</f>
        <v>2079.8542</v>
      </c>
    </row>
    <row r="43" spans="1:3" s="3" customFormat="1" ht="38.25" customHeight="1" hidden="1">
      <c r="A43" s="11" t="s">
        <v>77</v>
      </c>
      <c r="B43" s="28" t="s">
        <v>78</v>
      </c>
      <c r="C43" s="27"/>
    </row>
    <row r="44" spans="1:3" s="3" customFormat="1" ht="38.25" customHeight="1">
      <c r="A44" s="44" t="s">
        <v>147</v>
      </c>
      <c r="B44" s="28" t="s">
        <v>148</v>
      </c>
      <c r="C44" s="27">
        <f>4600.5828-4600.58+641.4804+1438.371</f>
        <v>2079.8542</v>
      </c>
    </row>
    <row r="45" spans="1:3" s="3" customFormat="1" ht="33.75" customHeight="1" hidden="1">
      <c r="A45" s="21" t="s">
        <v>2</v>
      </c>
      <c r="B45" s="25" t="s">
        <v>39</v>
      </c>
      <c r="C45" s="26">
        <f>SUM(C46:C48)</f>
        <v>7300</v>
      </c>
    </row>
    <row r="46" spans="1:3" s="3" customFormat="1" ht="98.25" customHeight="1" hidden="1">
      <c r="A46" s="20" t="s">
        <v>92</v>
      </c>
      <c r="B46" s="28" t="s">
        <v>45</v>
      </c>
      <c r="C46" s="27">
        <v>1800</v>
      </c>
    </row>
    <row r="47" spans="1:3" s="3" customFormat="1" ht="46.5" hidden="1">
      <c r="A47" s="20" t="s">
        <v>130</v>
      </c>
      <c r="B47" s="28" t="s">
        <v>131</v>
      </c>
      <c r="C47" s="27">
        <v>1500</v>
      </c>
    </row>
    <row r="48" spans="1:3" s="3" customFormat="1" ht="46.5" customHeight="1" hidden="1">
      <c r="A48" s="20" t="s">
        <v>100</v>
      </c>
      <c r="B48" s="28" t="s">
        <v>99</v>
      </c>
      <c r="C48" s="27">
        <v>4000</v>
      </c>
    </row>
    <row r="49" spans="1:3" s="3" customFormat="1" ht="18" customHeight="1" hidden="1">
      <c r="A49" s="21" t="s">
        <v>3</v>
      </c>
      <c r="B49" s="25" t="s">
        <v>40</v>
      </c>
      <c r="C49" s="26">
        <f>SUM(C50:C60)</f>
        <v>12469</v>
      </c>
    </row>
    <row r="50" spans="1:3" s="3" customFormat="1" ht="93" hidden="1">
      <c r="A50" s="20" t="s">
        <v>132</v>
      </c>
      <c r="B50" s="28" t="s">
        <v>79</v>
      </c>
      <c r="C50" s="27">
        <v>850</v>
      </c>
    </row>
    <row r="51" spans="1:3" s="3" customFormat="1" ht="65.25" customHeight="1" hidden="1">
      <c r="A51" s="20" t="s">
        <v>133</v>
      </c>
      <c r="B51" s="28" t="s">
        <v>80</v>
      </c>
      <c r="C51" s="27">
        <v>15</v>
      </c>
    </row>
    <row r="52" spans="1:3" s="3" customFormat="1" ht="66.75" customHeight="1" hidden="1">
      <c r="A52" s="20" t="s">
        <v>4</v>
      </c>
      <c r="B52" s="28" t="s">
        <v>81</v>
      </c>
      <c r="C52" s="27">
        <v>21.9</v>
      </c>
    </row>
    <row r="53" spans="1:3" s="3" customFormat="1" ht="66" customHeight="1" hidden="1">
      <c r="A53" s="20" t="s">
        <v>134</v>
      </c>
      <c r="B53" s="28" t="s">
        <v>48</v>
      </c>
      <c r="C53" s="27">
        <v>600</v>
      </c>
    </row>
    <row r="54" spans="1:3" s="3" customFormat="1" ht="33" customHeight="1" hidden="1">
      <c r="A54" s="20" t="s">
        <v>135</v>
      </c>
      <c r="B54" s="28" t="s">
        <v>88</v>
      </c>
      <c r="C54" s="27">
        <v>430</v>
      </c>
    </row>
    <row r="55" spans="1:3" s="3" customFormat="1" ht="51" customHeight="1" hidden="1">
      <c r="A55" s="20" t="s">
        <v>136</v>
      </c>
      <c r="B55" s="28" t="s">
        <v>82</v>
      </c>
      <c r="C55" s="27">
        <v>1000</v>
      </c>
    </row>
    <row r="56" spans="1:3" s="3" customFormat="1" ht="33" customHeight="1" hidden="1">
      <c r="A56" s="20" t="s">
        <v>41</v>
      </c>
      <c r="B56" s="28" t="s">
        <v>89</v>
      </c>
      <c r="C56" s="27">
        <v>210</v>
      </c>
    </row>
    <row r="57" spans="1:3" s="3" customFormat="1" ht="65.25" customHeight="1" hidden="1">
      <c r="A57" s="20" t="s">
        <v>7</v>
      </c>
      <c r="B57" s="28" t="s">
        <v>83</v>
      </c>
      <c r="C57" s="27">
        <v>760</v>
      </c>
    </row>
    <row r="58" spans="1:3" s="3" customFormat="1" ht="81.75" customHeight="1" hidden="1">
      <c r="A58" s="20" t="s">
        <v>91</v>
      </c>
      <c r="B58" s="28" t="s">
        <v>84</v>
      </c>
      <c r="C58" s="27">
        <v>150</v>
      </c>
    </row>
    <row r="59" spans="1:3" s="3" customFormat="1" ht="79.5" customHeight="1" hidden="1">
      <c r="A59" s="20" t="s">
        <v>90</v>
      </c>
      <c r="B59" s="28" t="s">
        <v>137</v>
      </c>
      <c r="C59" s="27">
        <v>230</v>
      </c>
    </row>
    <row r="60" spans="1:3" s="3" customFormat="1" ht="47.25" customHeight="1" hidden="1">
      <c r="A60" s="20" t="s">
        <v>42</v>
      </c>
      <c r="B60" s="28" t="s">
        <v>43</v>
      </c>
      <c r="C60" s="27">
        <v>8202.1</v>
      </c>
    </row>
    <row r="61" spans="1:3" s="3" customFormat="1" ht="20.25" customHeight="1">
      <c r="A61" s="12" t="s">
        <v>23</v>
      </c>
      <c r="B61" s="29" t="s">
        <v>25</v>
      </c>
      <c r="C61" s="30">
        <f>C62+C76+C97+C107</f>
        <v>852146.3246100001</v>
      </c>
    </row>
    <row r="62" spans="1:3" ht="18" customHeight="1">
      <c r="A62" s="13" t="s">
        <v>19</v>
      </c>
      <c r="B62" s="31" t="s">
        <v>144</v>
      </c>
      <c r="C62" s="32">
        <f>C63</f>
        <v>250114.65461000003</v>
      </c>
    </row>
    <row r="63" spans="1:3" ht="33" customHeight="1">
      <c r="A63" s="14" t="s">
        <v>24</v>
      </c>
      <c r="B63" s="22" t="s">
        <v>144</v>
      </c>
      <c r="C63" s="33">
        <f>SUM(C64:C75)</f>
        <v>250114.65461000003</v>
      </c>
    </row>
    <row r="64" spans="1:3" ht="47.25" customHeight="1" hidden="1">
      <c r="A64" s="15" t="s">
        <v>46</v>
      </c>
      <c r="B64" s="34" t="s">
        <v>143</v>
      </c>
      <c r="C64" s="35">
        <f>33093.1-4824</f>
        <v>28269.1</v>
      </c>
    </row>
    <row r="65" spans="1:3" ht="174.75" customHeight="1" hidden="1">
      <c r="A65" s="15" t="s">
        <v>85</v>
      </c>
      <c r="B65" s="34" t="s">
        <v>143</v>
      </c>
      <c r="C65" s="35">
        <f>203447.7-12258</f>
        <v>191189.7</v>
      </c>
    </row>
    <row r="66" spans="1:3" ht="72" customHeight="1" hidden="1">
      <c r="A66" s="16" t="s">
        <v>151</v>
      </c>
      <c r="B66" s="34" t="s">
        <v>143</v>
      </c>
      <c r="C66" s="35">
        <f>58.78064+58.46745+69.1</f>
        <v>186.34808999999998</v>
      </c>
    </row>
    <row r="67" spans="1:3" ht="51" customHeight="1" hidden="1">
      <c r="A67" s="16" t="s">
        <v>152</v>
      </c>
      <c r="B67" s="34" t="s">
        <v>143</v>
      </c>
      <c r="C67" s="35">
        <v>13399.1</v>
      </c>
    </row>
    <row r="68" spans="1:3" ht="52.5" customHeight="1">
      <c r="A68" s="16" t="s">
        <v>154</v>
      </c>
      <c r="B68" s="34" t="s">
        <v>143</v>
      </c>
      <c r="C68" s="35">
        <f>8.67757+17.4+10.12383</f>
        <v>36.2014</v>
      </c>
    </row>
    <row r="69" spans="1:3" ht="54" customHeight="1" hidden="1">
      <c r="A69" s="16" t="s">
        <v>153</v>
      </c>
      <c r="B69" s="34" t="s">
        <v>143</v>
      </c>
      <c r="C69" s="35">
        <v>17.35512</v>
      </c>
    </row>
    <row r="70" spans="1:3" s="45" customFormat="1" ht="54" customHeight="1">
      <c r="A70" s="16" t="s">
        <v>155</v>
      </c>
      <c r="B70" s="34" t="s">
        <v>143</v>
      </c>
      <c r="C70" s="35">
        <f>251.85+330.5</f>
        <v>582.35</v>
      </c>
    </row>
    <row r="71" spans="1:3" ht="42" customHeight="1" hidden="1">
      <c r="A71" s="16" t="s">
        <v>156</v>
      </c>
      <c r="B71" s="34" t="s">
        <v>157</v>
      </c>
      <c r="C71" s="35">
        <v>320.2</v>
      </c>
    </row>
    <row r="72" spans="1:3" ht="49.5" customHeight="1" hidden="1">
      <c r="A72" s="16" t="s">
        <v>160</v>
      </c>
      <c r="B72" s="34" t="s">
        <v>157</v>
      </c>
      <c r="C72" s="35">
        <v>1200</v>
      </c>
    </row>
    <row r="73" spans="1:3" ht="84.75" customHeight="1" hidden="1">
      <c r="A73" s="16" t="s">
        <v>161</v>
      </c>
      <c r="B73" s="34" t="s">
        <v>157</v>
      </c>
      <c r="C73" s="35">
        <v>30</v>
      </c>
    </row>
    <row r="74" spans="1:3" ht="57" customHeight="1" hidden="1">
      <c r="A74" s="16" t="s">
        <v>165</v>
      </c>
      <c r="B74" s="34" t="s">
        <v>143</v>
      </c>
      <c r="C74" s="35">
        <v>14884.3</v>
      </c>
    </row>
    <row r="75" spans="1:3" ht="57" customHeight="1" hidden="1">
      <c r="A75" s="16"/>
      <c r="B75" s="34"/>
      <c r="C75" s="35"/>
    </row>
    <row r="76" spans="1:3" ht="17.25" customHeight="1" hidden="1">
      <c r="A76" s="13" t="s">
        <v>18</v>
      </c>
      <c r="B76" s="36" t="s">
        <v>145</v>
      </c>
      <c r="C76" s="32">
        <f>C77+C78+C79+C80+C81+C82+C83+C84+C85+C86+C87+C88+C89+C90+C91+C92+C93+C94+C95+C96</f>
        <v>497284.07000000007</v>
      </c>
    </row>
    <row r="77" spans="1:3" ht="40.5" customHeight="1" hidden="1">
      <c r="A77" s="16" t="s">
        <v>86</v>
      </c>
      <c r="B77" s="34" t="s">
        <v>138</v>
      </c>
      <c r="C77" s="35">
        <v>3616.8</v>
      </c>
    </row>
    <row r="78" spans="1:3" ht="93" hidden="1">
      <c r="A78" s="15" t="s">
        <v>49</v>
      </c>
      <c r="B78" s="34" t="s">
        <v>139</v>
      </c>
      <c r="C78" s="35">
        <v>1239.7</v>
      </c>
    </row>
    <row r="79" spans="1:3" ht="47.25" customHeight="1" hidden="1">
      <c r="A79" s="15" t="s">
        <v>26</v>
      </c>
      <c r="B79" s="34" t="s">
        <v>140</v>
      </c>
      <c r="C79" s="35">
        <v>4048.3</v>
      </c>
    </row>
    <row r="80" spans="1:3" ht="113.25" customHeight="1" hidden="1">
      <c r="A80" s="15" t="s">
        <v>50</v>
      </c>
      <c r="B80" s="34" t="s">
        <v>140</v>
      </c>
      <c r="C80" s="35">
        <v>304793</v>
      </c>
    </row>
    <row r="81" spans="1:3" ht="62.25" hidden="1">
      <c r="A81" s="17" t="s">
        <v>51</v>
      </c>
      <c r="B81" s="34" t="s">
        <v>140</v>
      </c>
      <c r="C81" s="35">
        <v>173705.2</v>
      </c>
    </row>
    <row r="82" spans="1:3" ht="61.5" customHeight="1" hidden="1">
      <c r="A82" s="15" t="s">
        <v>52</v>
      </c>
      <c r="B82" s="34" t="s">
        <v>140</v>
      </c>
      <c r="C82" s="35">
        <v>541</v>
      </c>
    </row>
    <row r="83" spans="1:3" ht="46.5" hidden="1">
      <c r="A83" s="15" t="s">
        <v>53</v>
      </c>
      <c r="B83" s="34" t="s">
        <v>140</v>
      </c>
      <c r="C83" s="35">
        <v>256.7</v>
      </c>
    </row>
    <row r="84" spans="1:3" ht="45" customHeight="1" hidden="1">
      <c r="A84" s="15" t="s">
        <v>54</v>
      </c>
      <c r="B84" s="34" t="s">
        <v>140</v>
      </c>
      <c r="C84" s="35">
        <v>257.6</v>
      </c>
    </row>
    <row r="85" spans="1:3" ht="54" customHeight="1" hidden="1">
      <c r="A85" s="15" t="s">
        <v>112</v>
      </c>
      <c r="B85" s="34" t="s">
        <v>140</v>
      </c>
      <c r="C85" s="35">
        <v>161.7</v>
      </c>
    </row>
    <row r="86" spans="1:3" ht="30" customHeight="1" hidden="1">
      <c r="A86" s="15" t="s">
        <v>55</v>
      </c>
      <c r="B86" s="34" t="s">
        <v>140</v>
      </c>
      <c r="C86" s="35">
        <v>257.6</v>
      </c>
    </row>
    <row r="87" spans="1:3" ht="61.5" customHeight="1" hidden="1">
      <c r="A87" s="15" t="s">
        <v>56</v>
      </c>
      <c r="B87" s="34" t="s">
        <v>140</v>
      </c>
      <c r="C87" s="35">
        <v>4684.4</v>
      </c>
    </row>
    <row r="88" spans="1:3" ht="32.25" customHeight="1" hidden="1">
      <c r="A88" s="15" t="s">
        <v>57</v>
      </c>
      <c r="B88" s="34" t="s">
        <v>140</v>
      </c>
      <c r="C88" s="35">
        <v>133.4</v>
      </c>
    </row>
    <row r="89" spans="1:3" ht="48.75" customHeight="1" hidden="1">
      <c r="A89" s="15" t="s">
        <v>58</v>
      </c>
      <c r="B89" s="34" t="s">
        <v>140</v>
      </c>
      <c r="C89" s="35">
        <v>1212.5</v>
      </c>
    </row>
    <row r="90" spans="1:3" ht="63" customHeight="1" hidden="1">
      <c r="A90" s="15" t="s">
        <v>59</v>
      </c>
      <c r="B90" s="34" t="s">
        <v>140</v>
      </c>
      <c r="C90" s="37">
        <v>0.37</v>
      </c>
    </row>
    <row r="91" spans="1:3" ht="77.25" customHeight="1" hidden="1">
      <c r="A91" s="15" t="s">
        <v>60</v>
      </c>
      <c r="B91" s="34" t="s">
        <v>140</v>
      </c>
      <c r="C91" s="35">
        <v>1015.2</v>
      </c>
    </row>
    <row r="92" spans="1:3" ht="30.75" hidden="1">
      <c r="A92" s="17" t="s">
        <v>62</v>
      </c>
      <c r="B92" s="34" t="s">
        <v>140</v>
      </c>
      <c r="C92" s="35">
        <v>124.7</v>
      </c>
    </row>
    <row r="93" spans="1:3" ht="156.75" customHeight="1" hidden="1">
      <c r="A93" s="15" t="s">
        <v>61</v>
      </c>
      <c r="B93" s="34" t="s">
        <v>140</v>
      </c>
      <c r="C93" s="35">
        <v>1205.4</v>
      </c>
    </row>
    <row r="94" spans="1:3" ht="52.5" customHeight="1" hidden="1">
      <c r="A94" s="15" t="s">
        <v>110</v>
      </c>
      <c r="B94" s="34" t="s">
        <v>140</v>
      </c>
      <c r="C94" s="35"/>
    </row>
    <row r="95" spans="1:3" ht="63.75" customHeight="1" hidden="1">
      <c r="A95" s="15" t="s">
        <v>114</v>
      </c>
      <c r="B95" s="34" t="s">
        <v>140</v>
      </c>
      <c r="C95" s="35">
        <v>1.7</v>
      </c>
    </row>
    <row r="96" spans="1:3" ht="60.75" customHeight="1" hidden="1">
      <c r="A96" s="15" t="s">
        <v>111</v>
      </c>
      <c r="B96" s="34" t="s">
        <v>140</v>
      </c>
      <c r="C96" s="35">
        <f>239.2-239.2+28.8</f>
        <v>28.8</v>
      </c>
    </row>
    <row r="97" spans="1:3" ht="20.25" customHeight="1">
      <c r="A97" s="19" t="s">
        <v>115</v>
      </c>
      <c r="B97" s="36" t="s">
        <v>146</v>
      </c>
      <c r="C97" s="32">
        <f>SUM(C98:C106)</f>
        <v>104247.59999999998</v>
      </c>
    </row>
    <row r="98" spans="1:3" s="45" customFormat="1" ht="90" customHeight="1" hidden="1">
      <c r="A98" s="15" t="s">
        <v>116</v>
      </c>
      <c r="B98" s="34" t="s">
        <v>141</v>
      </c>
      <c r="C98" s="35">
        <f>32120+304+64.2+3061.8+1500+320.1+222.2+29.4</f>
        <v>37621.7</v>
      </c>
    </row>
    <row r="99" spans="1:3" ht="22.5" customHeight="1" hidden="1">
      <c r="A99" s="15" t="s">
        <v>117</v>
      </c>
      <c r="B99" s="34" t="s">
        <v>142</v>
      </c>
      <c r="C99" s="35">
        <v>63624.1</v>
      </c>
    </row>
    <row r="100" spans="1:3" ht="33" customHeight="1" hidden="1">
      <c r="A100" s="38" t="s">
        <v>118</v>
      </c>
      <c r="B100" s="34" t="s">
        <v>27</v>
      </c>
      <c r="C100" s="39"/>
    </row>
    <row r="101" spans="1:3" ht="79.5" customHeight="1" hidden="1">
      <c r="A101" s="16" t="s">
        <v>150</v>
      </c>
      <c r="B101" s="34" t="s">
        <v>158</v>
      </c>
      <c r="C101" s="35">
        <v>1035.7</v>
      </c>
    </row>
    <row r="102" spans="1:3" ht="86.25" customHeight="1" hidden="1">
      <c r="A102" s="16" t="s">
        <v>159</v>
      </c>
      <c r="B102" s="34" t="s">
        <v>158</v>
      </c>
      <c r="C102" s="35">
        <v>550</v>
      </c>
    </row>
    <row r="103" spans="1:3" ht="86.25" customHeight="1" hidden="1">
      <c r="A103" s="47" t="s">
        <v>166</v>
      </c>
      <c r="B103" s="34" t="s">
        <v>158</v>
      </c>
      <c r="C103" s="48">
        <v>301.7</v>
      </c>
    </row>
    <row r="104" spans="1:3" ht="86.25" customHeight="1">
      <c r="A104" s="50" t="s">
        <v>167</v>
      </c>
      <c r="B104" s="34" t="s">
        <v>158</v>
      </c>
      <c r="C104" s="51">
        <v>541.7</v>
      </c>
    </row>
    <row r="105" spans="1:3" ht="129.75" customHeight="1">
      <c r="A105" s="50" t="s">
        <v>169</v>
      </c>
      <c r="B105" s="34" t="s">
        <v>158</v>
      </c>
      <c r="C105" s="51">
        <v>90</v>
      </c>
    </row>
    <row r="106" spans="1:3" ht="40.5" customHeight="1" thickBot="1">
      <c r="A106" s="50" t="s">
        <v>168</v>
      </c>
      <c r="B106" s="34" t="s">
        <v>142</v>
      </c>
      <c r="C106" s="51">
        <v>482.7</v>
      </c>
    </row>
    <row r="107" spans="1:3" ht="20.25" customHeight="1" hidden="1">
      <c r="A107" s="19" t="s">
        <v>162</v>
      </c>
      <c r="B107" s="36"/>
      <c r="C107" s="32">
        <f>C108</f>
        <v>500</v>
      </c>
    </row>
    <row r="108" spans="1:3" ht="33" customHeight="1" hidden="1" thickBot="1">
      <c r="A108" s="49" t="s">
        <v>164</v>
      </c>
      <c r="B108" s="46" t="s">
        <v>163</v>
      </c>
      <c r="C108" s="48">
        <v>500</v>
      </c>
    </row>
    <row r="109" spans="1:3" ht="18" thickBot="1">
      <c r="A109" s="40" t="s">
        <v>113</v>
      </c>
      <c r="B109" s="41"/>
      <c r="C109" s="42">
        <f>C12+C61</f>
        <v>1492848.8788100001</v>
      </c>
    </row>
    <row r="111" ht="12.75">
      <c r="C111" s="43">
        <f>1492848.91-C109</f>
        <v>0.03118999977596104</v>
      </c>
    </row>
  </sheetData>
  <sheetProtection/>
  <mergeCells count="9">
    <mergeCell ref="C10:C11"/>
    <mergeCell ref="B10:B11"/>
    <mergeCell ref="A10:A11"/>
    <mergeCell ref="B1:C1"/>
    <mergeCell ref="B2:C2"/>
    <mergeCell ref="B3:C3"/>
    <mergeCell ref="B4:C4"/>
    <mergeCell ref="A7:C7"/>
    <mergeCell ref="A8:C8"/>
  </mergeCells>
  <printOptions/>
  <pageMargins left="0.5511811023622047" right="0.2755905511811024" top="0.35433070866141736" bottom="0.2755905511811024" header="0.15748031496062992" footer="0.15748031496062992"/>
  <pageSetup fitToHeight="1" fitToWidth="1" horizontalDpi="600" verticalDpi="600" orientation="portrait" paperSize="9" scale="89" r:id="rId1"/>
  <rowBreaks count="2" manualBreakCount="2">
    <brk id="32" max="2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elab-baria</dc:creator>
  <cp:keywords/>
  <dc:description/>
  <cp:lastModifiedBy>Чулпан Низамова</cp:lastModifiedBy>
  <cp:lastPrinted>2017-05-03T13:41:18Z</cp:lastPrinted>
  <dcterms:created xsi:type="dcterms:W3CDTF">2008-11-05T13:03:16Z</dcterms:created>
  <dcterms:modified xsi:type="dcterms:W3CDTF">2017-05-19T06:43:44Z</dcterms:modified>
  <cp:category/>
  <cp:version/>
  <cp:contentType/>
  <cp:contentStatus/>
</cp:coreProperties>
</file>